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78" activeTab="0"/>
  </bookViews>
  <sheets>
    <sheet name="Соломбала" sheetId="1" r:id="rId1"/>
  </sheets>
  <externalReferences>
    <externalReference r:id="rId4"/>
  </externalReferences>
  <definedNames>
    <definedName name="Excel_BuiltIn_Print_Area_3" localSheetId="0">#REF!</definedName>
    <definedName name="Excel_BuiltIn_Print_Area_3">"$#ССЫЛ!.$A$1:$AJ$35"</definedName>
    <definedName name="_xlnm.Print_Area" localSheetId="0">'Соломбала'!$A$1:$V$52</definedName>
  </definedNames>
  <calcPr fullCalcOnLoad="1"/>
</workbook>
</file>

<file path=xl/sharedStrings.xml><?xml version="1.0" encoding="utf-8"?>
<sst xmlns="http://schemas.openxmlformats.org/spreadsheetml/2006/main" count="99" uniqueCount="67">
  <si>
    <t>%</t>
  </si>
  <si>
    <t>I. Содержание помещений общего пользования</t>
  </si>
  <si>
    <t>раз(а) в неделю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</si>
  <si>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</si>
  <si>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</si>
  <si>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</si>
  <si>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</si>
  <si>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7. Уборка мусора на контейнерных площадках (помойных ям)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</si>
  <si>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</si>
  <si>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</si>
  <si>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</si>
  <si>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</si>
  <si>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</si>
  <si>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</si>
  <si>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</si>
  <si>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</si>
  <si>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Лот № 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</si>
  <si>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</si>
  <si>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</si>
  <si>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</si>
  <si>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</si>
  <si>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Стоимость работ (размер платы) в руб. по многоквартирным домам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</si>
  <si>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</si>
  <si>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</si>
  <si>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18. Аварийное обслуживание</t>
  </si>
  <si>
    <t>19. Дератизация, дезинсекция</t>
  </si>
  <si>
    <t>20. Дезинсекция</t>
  </si>
  <si>
    <t>21. Проверка и обслуживание коллективных приборов учета электроэнергии</t>
  </si>
  <si>
    <t>22. Проверка и обслуживание коллективных приборов учета воды</t>
  </si>
  <si>
    <t>23.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</si>
  <si>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</si>
  <si>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</si>
  <si>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</si>
  <si>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3 раз(а) в неделю</t>
  </si>
  <si>
    <t>5 раз(а) в неделю</t>
  </si>
  <si>
    <t>1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</si>
  <si>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</si>
  <si>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4 раз(а) в год</t>
  </si>
  <si>
    <t>Приложение № 2</t>
  </si>
  <si>
    <t>ул. Полярная, 9</t>
  </si>
  <si>
    <t>ул. Мещерского, 28</t>
  </si>
  <si>
    <t>деревянные  жилые дома без центрального отопления</t>
  </si>
  <si>
    <t>Жилой район Соломбальский территориальный округ</t>
  </si>
  <si>
    <t>Наименование работ и услуг</t>
  </si>
  <si>
    <t>Периодичность выполнения работ и оказания услуг</t>
  </si>
  <si>
    <t>на 1 кв.м. общей площади  (рублей в месяц)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</si>
  <si>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</si>
  <si>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</si>
  <si>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</si>
  <si>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</si>
  <si>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</si>
  <si>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</si>
  <si>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</si>
  <si>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
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</si>
  <si>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</si>
  <si>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</si>
  <si>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</si>
  <si>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</si>
  <si>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 xml:space="preserve"> о проведении  открытого конкурса</t>
  </si>
  <si>
    <t>к Извещению и документации</t>
  </si>
  <si>
    <t>деревянные  жилые дома с центральным отоплением</t>
  </si>
  <si>
    <t>ул. Маслова, 19</t>
  </si>
  <si>
    <t>2 раз(а) в неделю</t>
  </si>
  <si>
    <t>1 раз(а) в месяц</t>
  </si>
  <si>
    <t>по мере необходимости</t>
  </si>
  <si>
    <t>3 раз(а) в год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</si>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</sst>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164" fontId="6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vchenkoga\Desktop\&#1044;&#1051;&#1071;%20&#1050;&#1054;&#1053;&#1050;&#1059;&#1056;&#1057;&#1040;%20&#1042;&#1057;&#1045;\&#1043;&#1086;&#1090;&#1086;&#1074;&#1099;&#1077;%20&#1051;&#1086;&#1090;&#1099;%20&#1080;&#1079;&#1084;\&#1085;&#1086;&#1074;&#1099;&#1081;%20&#1082;&#1086;&#1085;&#1082;&#1091;&#1088;&#1089;%201\&#1048;&#1085;&#1092;&#1086;&#1088;&#1084;&#1072;&#1094;.&#1087;&#1086;%20&#1051;&#1086;&#1090;%2011&#1044;&#1074;&#1080;&#1085;&#1089;&#1082;&#1072;&#1103;%20-%20&#1051;&#1086;&#1084;&#1086;&#1085;&#1086;&#1089;&#1086;&#1074;&#1089;&#1082;&#1080;&#1081;%20&#1086;&#1082;&#1088;&#1091;&#1075;\&#1083;&#1086;&#1090;%201%20&#1042;%20&#1086;&#1073;&#1103;&#1079;%20&#1088;&#1072;&#1073;%20&#1044;&#1074;&#1080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 л_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SheetLayoutView="100" zoomScalePageLayoutView="0" workbookViewId="0" topLeftCell="A1">
      <pane xSplit="6" ySplit="13" topLeftCell="G4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R1" sqref="R1:T3"/>
    </sheetView>
  </sheetViews>
  <sheetFormatPr defaultColWidth="9.00390625" defaultRowHeight="12.75"/>
  <cols>
    <col min="1" max="5" width="9.125" style="1" customWidth="1"/>
    <col min="6" max="6" width="26.875" style="1" customWidth="1"/>
    <col min="7" max="7" width="21.00390625" style="1" customWidth="1"/>
    <col min="8" max="8" width="0.12890625" style="1" customWidth="1"/>
    <col min="9" max="9" width="9.625" style="1" customWidth="1"/>
    <col min="10" max="10" width="13.125" style="20" customWidth="1"/>
    <col min="11" max="11" width="14.625" style="20" customWidth="1"/>
    <col min="12" max="12" width="21.00390625" style="1" customWidth="1"/>
    <col min="13" max="13" width="0.12890625" style="1" customWidth="1"/>
    <col min="14" max="14" width="9.625" style="1" customWidth="1"/>
    <col min="15" max="15" width="13.125" style="20" customWidth="1"/>
    <col min="16" max="16" width="9.125" style="1" customWidth="1"/>
    <col min="17" max="17" width="12.75390625" style="1" customWidth="1"/>
    <col min="18" max="19" width="9.125" style="1" customWidth="1"/>
    <col min="20" max="20" width="22.00390625" style="1" customWidth="1"/>
    <col min="21" max="77" width="9.125" style="1" customWidth="1"/>
  </cols>
  <sheetData>
    <row r="1" spans="18:20" ht="15.75">
      <c r="R1" s="38" t="s">
        <v>38</v>
      </c>
      <c r="S1" s="38"/>
      <c r="T1" s="38"/>
    </row>
    <row r="2" spans="18:20" ht="15.75">
      <c r="R2" s="39" t="s">
        <v>59</v>
      </c>
      <c r="S2" s="39"/>
      <c r="T2" s="39"/>
    </row>
    <row r="3" spans="18:20" ht="15.75">
      <c r="R3" s="39" t="s">
        <v>58</v>
      </c>
      <c r="S3" s="39"/>
      <c r="T3" s="39"/>
    </row>
    <row r="5" spans="1:9" ht="16.5" customHeight="1">
      <c r="A5" s="32" t="s">
        <v>17</v>
      </c>
      <c r="B5" s="32"/>
      <c r="C5" s="32"/>
      <c r="D5" s="32"/>
      <c r="E5" s="32"/>
      <c r="F5" s="32"/>
      <c r="G5" s="32"/>
      <c r="H5" s="32"/>
      <c r="I5" s="32"/>
    </row>
    <row r="6" spans="1:9" ht="16.5" customHeight="1">
      <c r="A6" s="32" t="s">
        <v>18</v>
      </c>
      <c r="B6" s="32"/>
      <c r="C6" s="32"/>
      <c r="D6" s="32"/>
      <c r="E6" s="32"/>
      <c r="F6" s="32"/>
      <c r="G6" s="32"/>
      <c r="H6" s="32"/>
      <c r="I6" s="32"/>
    </row>
    <row r="7" spans="1:9" ht="16.5" customHeight="1">
      <c r="A7" s="32" t="s">
        <v>19</v>
      </c>
      <c r="B7" s="32"/>
      <c r="C7" s="32"/>
      <c r="D7" s="32"/>
      <c r="E7" s="32"/>
      <c r="F7" s="32"/>
      <c r="G7" s="32"/>
      <c r="H7" s="32"/>
      <c r="I7" s="32"/>
    </row>
    <row r="8" spans="1:9" ht="16.5" customHeight="1">
      <c r="A8" s="32" t="s">
        <v>20</v>
      </c>
      <c r="B8" s="32"/>
      <c r="C8" s="32"/>
      <c r="D8" s="32"/>
      <c r="E8" s="32"/>
      <c r="F8" s="32"/>
      <c r="G8" s="32"/>
      <c r="H8" s="32"/>
      <c r="I8" s="32"/>
    </row>
    <row r="9" spans="1:14" ht="16.5" customHeight="1">
      <c r="A9" s="2"/>
      <c r="B9" s="2"/>
      <c r="C9" s="2"/>
      <c r="D9" s="2"/>
      <c r="E9" s="2"/>
      <c r="F9" s="2"/>
      <c r="G9" s="2"/>
      <c r="H9" s="2"/>
      <c r="I9" s="2"/>
      <c r="L9" s="2"/>
      <c r="M9" s="2"/>
      <c r="N9" s="2"/>
    </row>
    <row r="10" spans="1:2" ht="12.75">
      <c r="A10" s="3" t="s">
        <v>16</v>
      </c>
      <c r="B10" s="3" t="s">
        <v>42</v>
      </c>
    </row>
    <row r="11" spans="1:15" ht="18" customHeight="1">
      <c r="A11" s="33" t="s">
        <v>43</v>
      </c>
      <c r="B11" s="33"/>
      <c r="C11" s="33"/>
      <c r="D11" s="33"/>
      <c r="E11" s="33"/>
      <c r="F11" s="33"/>
      <c r="G11" s="34" t="s">
        <v>21</v>
      </c>
      <c r="H11" s="35"/>
      <c r="I11" s="35"/>
      <c r="J11" s="35"/>
      <c r="K11" s="35"/>
      <c r="O11" s="1"/>
    </row>
    <row r="12" spans="1:16" ht="35.25" customHeight="1">
      <c r="A12" s="33"/>
      <c r="B12" s="33"/>
      <c r="C12" s="33"/>
      <c r="D12" s="33"/>
      <c r="E12" s="33"/>
      <c r="F12" s="33"/>
      <c r="G12" s="36" t="s">
        <v>41</v>
      </c>
      <c r="H12" s="37"/>
      <c r="I12" s="37"/>
      <c r="J12" s="37"/>
      <c r="K12" s="37"/>
      <c r="L12" s="36" t="s">
        <v>60</v>
      </c>
      <c r="M12" s="37"/>
      <c r="N12" s="37"/>
      <c r="O12" s="37"/>
      <c r="P12" s="26"/>
    </row>
    <row r="13" spans="1:15" s="6" customFormat="1" ht="56.25">
      <c r="A13" s="33"/>
      <c r="B13" s="33"/>
      <c r="C13" s="33"/>
      <c r="D13" s="33"/>
      <c r="E13" s="33"/>
      <c r="F13" s="33"/>
      <c r="G13" s="4" t="s">
        <v>44</v>
      </c>
      <c r="H13" s="5" t="s">
        <v>0</v>
      </c>
      <c r="I13" s="5" t="s">
        <v>45</v>
      </c>
      <c r="J13" s="48" t="s">
        <v>39</v>
      </c>
      <c r="K13" s="48" t="s">
        <v>40</v>
      </c>
      <c r="L13" s="4" t="s">
        <v>44</v>
      </c>
      <c r="M13" s="5" t="s">
        <v>0</v>
      </c>
      <c r="N13" s="5" t="s">
        <v>45</v>
      </c>
      <c r="O13" s="48" t="s">
        <v>61</v>
      </c>
    </row>
    <row r="14" spans="1:15" ht="12.75">
      <c r="A14" s="31" t="s">
        <v>1</v>
      </c>
      <c r="B14" s="31"/>
      <c r="C14" s="31"/>
      <c r="D14" s="31"/>
      <c r="E14" s="31"/>
      <c r="F14" s="31"/>
      <c r="G14" s="8"/>
      <c r="H14" s="9">
        <f>SUM(H15:H18)</f>
        <v>0</v>
      </c>
      <c r="I14" s="9">
        <f>SUM(I15:I18)</f>
        <v>0</v>
      </c>
      <c r="J14" s="21">
        <f>SUM(J15:J18)</f>
        <v>0</v>
      </c>
      <c r="K14" s="21">
        <f>SUM(K15:K18)</f>
        <v>0</v>
      </c>
      <c r="L14" s="8"/>
      <c r="M14" s="9">
        <f>SUM(M15:M18)</f>
        <v>0</v>
      </c>
      <c r="N14" s="27">
        <f>SUM(N15:N18)</f>
        <v>0</v>
      </c>
      <c r="O14" s="21">
        <f>SUM(O15:O18)</f>
        <v>0</v>
      </c>
    </row>
    <row r="15" spans="1:15" ht="12.75">
      <c r="A15" s="40" t="s">
        <v>46</v>
      </c>
      <c r="B15" s="40"/>
      <c r="C15" s="40"/>
      <c r="D15" s="40"/>
      <c r="E15" s="40"/>
      <c r="F15" s="40"/>
      <c r="G15" s="10" t="s">
        <v>2</v>
      </c>
      <c r="H15" s="11">
        <v>0</v>
      </c>
      <c r="I15" s="11">
        <v>0</v>
      </c>
      <c r="J15" s="22">
        <f>$H$44*$H$15/100*12*J43</f>
        <v>0</v>
      </c>
      <c r="K15" s="22">
        <f>$H$44*$H$15/100*12*K43</f>
        <v>0</v>
      </c>
      <c r="L15" s="10" t="s">
        <v>34</v>
      </c>
      <c r="M15" s="11">
        <v>0</v>
      </c>
      <c r="N15" s="28">
        <v>0</v>
      </c>
      <c r="O15" s="22">
        <f>$H$44*$H$15/100*12*O43</f>
        <v>0</v>
      </c>
    </row>
    <row r="16" spans="1:15" ht="12.75">
      <c r="A16" s="40" t="s">
        <v>47</v>
      </c>
      <c r="B16" s="40"/>
      <c r="C16" s="40"/>
      <c r="D16" s="40"/>
      <c r="E16" s="40"/>
      <c r="F16" s="40"/>
      <c r="G16" s="10" t="s">
        <v>2</v>
      </c>
      <c r="H16" s="11">
        <v>0</v>
      </c>
      <c r="I16" s="11">
        <v>0</v>
      </c>
      <c r="J16" s="22">
        <v>0</v>
      </c>
      <c r="K16" s="22">
        <v>0</v>
      </c>
      <c r="L16" s="10" t="s">
        <v>62</v>
      </c>
      <c r="M16" s="11">
        <v>0</v>
      </c>
      <c r="N16" s="28">
        <v>0</v>
      </c>
      <c r="O16" s="22">
        <v>0</v>
      </c>
    </row>
    <row r="17" spans="1:15" ht="12.75">
      <c r="A17" s="40" t="s">
        <v>3</v>
      </c>
      <c r="B17" s="40"/>
      <c r="C17" s="40"/>
      <c r="D17" s="40"/>
      <c r="E17" s="40"/>
      <c r="F17" s="40"/>
      <c r="G17" s="10" t="s">
        <v>2</v>
      </c>
      <c r="H17" s="11">
        <v>0</v>
      </c>
      <c r="I17" s="11">
        <v>0</v>
      </c>
      <c r="J17" s="22">
        <v>0</v>
      </c>
      <c r="K17" s="22">
        <v>0</v>
      </c>
      <c r="L17" s="10" t="s">
        <v>34</v>
      </c>
      <c r="M17" s="11">
        <v>0</v>
      </c>
      <c r="N17" s="28">
        <v>0</v>
      </c>
      <c r="O17" s="22">
        <v>0</v>
      </c>
    </row>
    <row r="18" spans="1:15" ht="12.75">
      <c r="A18" s="40" t="s">
        <v>4</v>
      </c>
      <c r="B18" s="40"/>
      <c r="C18" s="40"/>
      <c r="D18" s="40"/>
      <c r="E18" s="40"/>
      <c r="F18" s="40"/>
      <c r="G18" s="10" t="s">
        <v>5</v>
      </c>
      <c r="H18" s="11">
        <v>0</v>
      </c>
      <c r="I18" s="11">
        <v>0</v>
      </c>
      <c r="J18" s="22">
        <v>0</v>
      </c>
      <c r="K18" s="22">
        <v>0</v>
      </c>
      <c r="L18" s="10" t="s">
        <v>63</v>
      </c>
      <c r="M18" s="11">
        <v>0</v>
      </c>
      <c r="N18" s="28">
        <v>0</v>
      </c>
      <c r="O18" s="22">
        <v>0</v>
      </c>
    </row>
    <row r="19" spans="1:15" ht="23.25" customHeight="1">
      <c r="A19" s="41" t="s">
        <v>6</v>
      </c>
      <c r="B19" s="41"/>
      <c r="C19" s="41"/>
      <c r="D19" s="41"/>
      <c r="E19" s="41"/>
      <c r="F19" s="41"/>
      <c r="G19" s="12"/>
      <c r="H19" s="9">
        <f>SUM(H20:H25)</f>
        <v>51.41294050776808</v>
      </c>
      <c r="I19" s="9">
        <f>SUM(I20:I27)</f>
        <v>4.61</v>
      </c>
      <c r="J19" s="21">
        <f>SUM(J20:J27)</f>
        <v>39194.22</v>
      </c>
      <c r="K19" s="21">
        <f>SUM(K20:K27)</f>
        <v>22686.732000000004</v>
      </c>
      <c r="L19" s="12"/>
      <c r="M19" s="9">
        <f>SUM(M20:M25)</f>
        <v>51.41294050776808</v>
      </c>
      <c r="N19" s="27">
        <f>SUM(N20:N27)</f>
        <v>4.61</v>
      </c>
      <c r="O19" s="21">
        <f>SUM(O20:O27)</f>
        <v>29988.972</v>
      </c>
    </row>
    <row r="20" spans="1:15" ht="12.75">
      <c r="A20" s="40" t="s">
        <v>48</v>
      </c>
      <c r="B20" s="40"/>
      <c r="C20" s="40"/>
      <c r="D20" s="40"/>
      <c r="E20" s="40"/>
      <c r="F20" s="40"/>
      <c r="G20" s="10" t="s">
        <v>33</v>
      </c>
      <c r="H20" s="13">
        <v>0.7598226127320953</v>
      </c>
      <c r="I20" s="13">
        <v>0.18</v>
      </c>
      <c r="J20" s="22">
        <f aca="true" t="shared" si="0" ref="J20:J27">I20*$J$43*$B$49</f>
        <v>1530.3600000000001</v>
      </c>
      <c r="K20" s="22">
        <f aca="true" t="shared" si="1" ref="K20:K27">I20*$K$43*$B$49</f>
        <v>885.816</v>
      </c>
      <c r="L20" s="10" t="s">
        <v>33</v>
      </c>
      <c r="M20" s="13">
        <v>0.7598226127320953</v>
      </c>
      <c r="N20" s="28">
        <v>0.18</v>
      </c>
      <c r="O20" s="22">
        <f>N20*$O$43*$B$49</f>
        <v>1170.9360000000001</v>
      </c>
    </row>
    <row r="21" spans="1:15" ht="12.75">
      <c r="A21" s="40" t="s">
        <v>49</v>
      </c>
      <c r="B21" s="40"/>
      <c r="C21" s="40"/>
      <c r="D21" s="40"/>
      <c r="E21" s="40"/>
      <c r="F21" s="40"/>
      <c r="G21" s="10" t="s">
        <v>33</v>
      </c>
      <c r="H21" s="13">
        <v>6.63867871352785</v>
      </c>
      <c r="I21" s="13">
        <v>0.67</v>
      </c>
      <c r="J21" s="22">
        <f t="shared" si="0"/>
        <v>5696.34</v>
      </c>
      <c r="K21" s="22">
        <f t="shared" si="1"/>
        <v>3297.2040000000006</v>
      </c>
      <c r="L21" s="10" t="s">
        <v>33</v>
      </c>
      <c r="M21" s="13">
        <v>6.63867871352785</v>
      </c>
      <c r="N21" s="28">
        <v>0.67</v>
      </c>
      <c r="O21" s="22">
        <f>N21*$O$43*$B$49</f>
        <v>4358.484</v>
      </c>
    </row>
    <row r="22" spans="1:15" ht="12.75">
      <c r="A22" s="40" t="s">
        <v>7</v>
      </c>
      <c r="B22" s="40"/>
      <c r="C22" s="40"/>
      <c r="D22" s="40"/>
      <c r="E22" s="40"/>
      <c r="F22" s="40"/>
      <c r="G22" s="10" t="s">
        <v>34</v>
      </c>
      <c r="H22" s="13">
        <v>23.528449933686996</v>
      </c>
      <c r="I22" s="13">
        <v>0.38</v>
      </c>
      <c r="J22" s="22">
        <f t="shared" si="0"/>
        <v>3230.76</v>
      </c>
      <c r="K22" s="22">
        <f t="shared" si="1"/>
        <v>1870.0560000000003</v>
      </c>
      <c r="L22" s="10" t="s">
        <v>34</v>
      </c>
      <c r="M22" s="13">
        <v>23.528449933686996</v>
      </c>
      <c r="N22" s="28">
        <v>0.38</v>
      </c>
      <c r="O22" s="22">
        <f aca="true" t="shared" si="2" ref="O22:O41">N22*$O$43*$B$49</f>
        <v>2471.976</v>
      </c>
    </row>
    <row r="23" spans="1:15" ht="12.75">
      <c r="A23" s="40" t="s">
        <v>50</v>
      </c>
      <c r="B23" s="40"/>
      <c r="C23" s="40"/>
      <c r="D23" s="40"/>
      <c r="E23" s="40"/>
      <c r="F23" s="40"/>
      <c r="G23" s="10" t="s">
        <v>33</v>
      </c>
      <c r="H23" s="13">
        <v>0.40813328912466834</v>
      </c>
      <c r="I23" s="13">
        <v>0.09</v>
      </c>
      <c r="J23" s="22">
        <f t="shared" si="0"/>
        <v>765.1800000000001</v>
      </c>
      <c r="K23" s="22">
        <f t="shared" si="1"/>
        <v>442.908</v>
      </c>
      <c r="L23" s="10" t="s">
        <v>33</v>
      </c>
      <c r="M23" s="13">
        <v>0.40813328912466834</v>
      </c>
      <c r="N23" s="28">
        <v>0.09</v>
      </c>
      <c r="O23" s="22">
        <f t="shared" si="2"/>
        <v>585.4680000000001</v>
      </c>
    </row>
    <row r="24" spans="1:15" ht="43.5" customHeight="1">
      <c r="A24" s="42" t="s">
        <v>51</v>
      </c>
      <c r="B24" s="43"/>
      <c r="C24" s="43"/>
      <c r="D24" s="43"/>
      <c r="E24" s="43"/>
      <c r="F24" s="44"/>
      <c r="G24" s="14" t="s">
        <v>8</v>
      </c>
      <c r="H24" s="13">
        <v>12.083350464190978</v>
      </c>
      <c r="I24" s="13">
        <v>0.26</v>
      </c>
      <c r="J24" s="22">
        <f t="shared" si="0"/>
        <v>2210.52</v>
      </c>
      <c r="K24" s="22">
        <f t="shared" si="1"/>
        <v>1279.5120000000002</v>
      </c>
      <c r="L24" s="14" t="s">
        <v>8</v>
      </c>
      <c r="M24" s="13">
        <v>12.083350464190978</v>
      </c>
      <c r="N24" s="28">
        <v>0.26</v>
      </c>
      <c r="O24" s="22">
        <f t="shared" si="2"/>
        <v>1691.3519999999999</v>
      </c>
    </row>
    <row r="25" spans="1:15" ht="12.75">
      <c r="A25" s="45" t="s">
        <v>54</v>
      </c>
      <c r="B25" s="40"/>
      <c r="C25" s="40"/>
      <c r="D25" s="40"/>
      <c r="E25" s="40"/>
      <c r="F25" s="40"/>
      <c r="G25" s="10" t="s">
        <v>33</v>
      </c>
      <c r="H25" s="13">
        <v>7.994505494505494</v>
      </c>
      <c r="I25" s="13">
        <v>0.85</v>
      </c>
      <c r="J25" s="22">
        <f t="shared" si="0"/>
        <v>7226.700000000001</v>
      </c>
      <c r="K25" s="22">
        <f t="shared" si="1"/>
        <v>4183.02</v>
      </c>
      <c r="L25" s="10" t="s">
        <v>64</v>
      </c>
      <c r="M25" s="13">
        <v>7.994505494505494</v>
      </c>
      <c r="N25" s="28">
        <v>0.85</v>
      </c>
      <c r="O25" s="22">
        <f t="shared" si="2"/>
        <v>5529.42</v>
      </c>
    </row>
    <row r="26" spans="1:15" ht="12.75">
      <c r="A26" s="40" t="s">
        <v>22</v>
      </c>
      <c r="B26" s="40"/>
      <c r="C26" s="40"/>
      <c r="D26" s="40"/>
      <c r="E26" s="40"/>
      <c r="F26" s="40"/>
      <c r="G26" s="10" t="s">
        <v>33</v>
      </c>
      <c r="H26" s="13">
        <v>7.994505494505494</v>
      </c>
      <c r="I26" s="13">
        <v>2.18</v>
      </c>
      <c r="J26" s="22">
        <f t="shared" si="0"/>
        <v>18534.36</v>
      </c>
      <c r="K26" s="22">
        <f t="shared" si="1"/>
        <v>10728.216000000002</v>
      </c>
      <c r="L26" s="10" t="s">
        <v>33</v>
      </c>
      <c r="M26" s="13">
        <v>7.994505494505494</v>
      </c>
      <c r="N26" s="28">
        <v>2.18</v>
      </c>
      <c r="O26" s="22">
        <f t="shared" si="2"/>
        <v>14181.336000000003</v>
      </c>
    </row>
    <row r="27" spans="1:15" ht="12.75">
      <c r="A27" s="40" t="s">
        <v>23</v>
      </c>
      <c r="B27" s="40"/>
      <c r="C27" s="40"/>
      <c r="D27" s="40"/>
      <c r="E27" s="40"/>
      <c r="F27" s="40"/>
      <c r="G27" s="10" t="s">
        <v>2</v>
      </c>
      <c r="H27" s="13">
        <v>7.994505494505494</v>
      </c>
      <c r="I27" s="13">
        <v>0</v>
      </c>
      <c r="J27" s="22">
        <f t="shared" si="0"/>
        <v>0</v>
      </c>
      <c r="K27" s="22">
        <f t="shared" si="1"/>
        <v>0</v>
      </c>
      <c r="L27" s="10" t="s">
        <v>65</v>
      </c>
      <c r="M27" s="13">
        <v>7.994505494505494</v>
      </c>
      <c r="N27" s="28">
        <v>0</v>
      </c>
      <c r="O27" s="22">
        <f t="shared" si="2"/>
        <v>0</v>
      </c>
    </row>
    <row r="28" spans="1:15" ht="13.5" customHeight="1">
      <c r="A28" s="41" t="s">
        <v>9</v>
      </c>
      <c r="B28" s="41"/>
      <c r="C28" s="41"/>
      <c r="D28" s="41"/>
      <c r="E28" s="41"/>
      <c r="F28" s="41"/>
      <c r="G28" s="12"/>
      <c r="H28" s="7">
        <f>SUM(H29:H32)</f>
        <v>33.76989389920425</v>
      </c>
      <c r="I28" s="7">
        <f>SUM(I29:I32)</f>
        <v>6.22</v>
      </c>
      <c r="J28" s="21">
        <f>SUM(J29:J32)</f>
        <v>52882.44</v>
      </c>
      <c r="K28" s="21">
        <f>SUM(K29:K32)</f>
        <v>30609.864</v>
      </c>
      <c r="L28" s="12"/>
      <c r="M28" s="7">
        <f>SUM(M29:M32)</f>
        <v>33.76989389920425</v>
      </c>
      <c r="N28" s="29">
        <f>SUM(N29:N32)</f>
        <v>6.09</v>
      </c>
      <c r="O28" s="24">
        <f t="shared" si="2"/>
        <v>39616.668000000005</v>
      </c>
    </row>
    <row r="29" spans="1:15" ht="19.5" customHeight="1">
      <c r="A29" s="45" t="s">
        <v>55</v>
      </c>
      <c r="B29" s="40"/>
      <c r="C29" s="40"/>
      <c r="D29" s="40"/>
      <c r="E29" s="40"/>
      <c r="F29" s="40"/>
      <c r="G29" s="10" t="s">
        <v>10</v>
      </c>
      <c r="H29" s="11">
        <v>0.3445907540735127</v>
      </c>
      <c r="I29" s="13">
        <v>0</v>
      </c>
      <c r="J29" s="22">
        <f>I29*$J$43*$B$49</f>
        <v>0</v>
      </c>
      <c r="K29" s="22">
        <f>I29*$K$43*$B$49</f>
        <v>0</v>
      </c>
      <c r="L29" s="10" t="s">
        <v>10</v>
      </c>
      <c r="M29" s="11">
        <v>0.3445907540735127</v>
      </c>
      <c r="N29" s="28">
        <v>0</v>
      </c>
      <c r="O29" s="22">
        <f t="shared" si="2"/>
        <v>0</v>
      </c>
    </row>
    <row r="30" spans="1:15" ht="12.75">
      <c r="A30" s="45" t="s">
        <v>56</v>
      </c>
      <c r="B30" s="45"/>
      <c r="C30" s="45"/>
      <c r="D30" s="45"/>
      <c r="E30" s="45"/>
      <c r="F30" s="45"/>
      <c r="G30" s="10" t="s">
        <v>35</v>
      </c>
      <c r="H30" s="11">
        <v>7.580996589617279</v>
      </c>
      <c r="I30" s="13">
        <v>1.05</v>
      </c>
      <c r="J30" s="22">
        <f>I30*$J$43*$B$49</f>
        <v>8927.1</v>
      </c>
      <c r="K30" s="22">
        <f>I30*$K$43*$B$49</f>
        <v>5167.26</v>
      </c>
      <c r="L30" s="10" t="s">
        <v>10</v>
      </c>
      <c r="M30" s="11">
        <v>7.580996589617279</v>
      </c>
      <c r="N30" s="28">
        <v>0.64</v>
      </c>
      <c r="O30" s="22">
        <f t="shared" si="2"/>
        <v>4163.328</v>
      </c>
    </row>
    <row r="31" spans="1:15" ht="45" customHeight="1">
      <c r="A31" s="45" t="s">
        <v>52</v>
      </c>
      <c r="B31" s="45"/>
      <c r="C31" s="45"/>
      <c r="D31" s="45"/>
      <c r="E31" s="45"/>
      <c r="F31" s="45"/>
      <c r="G31" s="14" t="s">
        <v>11</v>
      </c>
      <c r="H31" s="15">
        <v>2.067544524441076</v>
      </c>
      <c r="I31" s="13">
        <v>0.08</v>
      </c>
      <c r="J31" s="22">
        <f>I31*$J$43*$B$49</f>
        <v>680.16</v>
      </c>
      <c r="K31" s="22">
        <f>I31*$K$43*$B$49</f>
        <v>393.696</v>
      </c>
      <c r="L31" s="14" t="s">
        <v>11</v>
      </c>
      <c r="M31" s="15">
        <v>2.067544524441076</v>
      </c>
      <c r="N31" s="28">
        <v>0.03</v>
      </c>
      <c r="O31" s="22">
        <f t="shared" si="2"/>
        <v>195.156</v>
      </c>
    </row>
    <row r="32" spans="1:15" ht="114.75" customHeight="1">
      <c r="A32" s="45" t="s">
        <v>57</v>
      </c>
      <c r="B32" s="45"/>
      <c r="C32" s="45"/>
      <c r="D32" s="45"/>
      <c r="E32" s="45"/>
      <c r="F32" s="45"/>
      <c r="G32" s="10" t="s">
        <v>35</v>
      </c>
      <c r="H32" s="11">
        <v>23.776762031072376</v>
      </c>
      <c r="I32" s="13">
        <v>5.09</v>
      </c>
      <c r="J32" s="22">
        <f>I32*$J$43*$B$49</f>
        <v>43275.18</v>
      </c>
      <c r="K32" s="22">
        <f>I32*$K$43*$B$49</f>
        <v>25048.908000000003</v>
      </c>
      <c r="L32" s="10" t="s">
        <v>10</v>
      </c>
      <c r="M32" s="11">
        <v>23.776762031072376</v>
      </c>
      <c r="N32" s="28">
        <v>5.42</v>
      </c>
      <c r="O32" s="22">
        <f t="shared" si="2"/>
        <v>35258.184</v>
      </c>
    </row>
    <row r="33" spans="1:15" ht="12.75">
      <c r="A33" s="31" t="s">
        <v>12</v>
      </c>
      <c r="B33" s="31"/>
      <c r="C33" s="31"/>
      <c r="D33" s="31"/>
      <c r="E33" s="31"/>
      <c r="F33" s="31"/>
      <c r="G33" s="12"/>
      <c r="H33" s="7">
        <f>SUM(H34:H36)</f>
        <v>14.81716559302766</v>
      </c>
      <c r="I33" s="7">
        <f>SUM(I34:I40)</f>
        <v>2.4299999999999997</v>
      </c>
      <c r="J33" s="21">
        <f>SUM(J34:J40)</f>
        <v>20659.86</v>
      </c>
      <c r="K33" s="21">
        <f>SUM(K34:K40)</f>
        <v>11958.516</v>
      </c>
      <c r="L33" s="12"/>
      <c r="M33" s="7">
        <f>SUM(M34:M36)</f>
        <v>14.81716559302766</v>
      </c>
      <c r="N33" s="29">
        <f>SUM(N34:N39)</f>
        <v>2.9299999999999997</v>
      </c>
      <c r="O33" s="24">
        <f t="shared" si="2"/>
        <v>19060.235999999997</v>
      </c>
    </row>
    <row r="34" spans="1:15" ht="103.5" customHeight="1">
      <c r="A34" s="45" t="s">
        <v>53</v>
      </c>
      <c r="B34" s="45"/>
      <c r="C34" s="45"/>
      <c r="D34" s="45"/>
      <c r="E34" s="45"/>
      <c r="F34" s="45"/>
      <c r="G34" s="14" t="s">
        <v>36</v>
      </c>
      <c r="H34" s="15">
        <v>11.753978779840848</v>
      </c>
      <c r="I34" s="13">
        <v>0.99</v>
      </c>
      <c r="J34" s="23">
        <f aca="true" t="shared" si="3" ref="J34:J40">I34*$J$43*$B$49</f>
        <v>8416.98</v>
      </c>
      <c r="K34" s="23">
        <f aca="true" t="shared" si="4" ref="K34:K41">I34*$K$43*$B$49</f>
        <v>4871.988</v>
      </c>
      <c r="L34" s="14" t="s">
        <v>66</v>
      </c>
      <c r="M34" s="15">
        <v>11.753978779840848</v>
      </c>
      <c r="N34" s="28">
        <v>1.49</v>
      </c>
      <c r="O34" s="22">
        <f t="shared" si="2"/>
        <v>9692.748</v>
      </c>
    </row>
    <row r="35" spans="1:15" ht="54.75" customHeight="1">
      <c r="A35" s="40" t="s">
        <v>24</v>
      </c>
      <c r="B35" s="40"/>
      <c r="C35" s="40"/>
      <c r="D35" s="40"/>
      <c r="E35" s="40"/>
      <c r="F35" s="40"/>
      <c r="G35" s="14" t="s">
        <v>13</v>
      </c>
      <c r="H35" s="15">
        <v>2.2252747252747254</v>
      </c>
      <c r="I35" s="13">
        <v>0.68</v>
      </c>
      <c r="J35" s="23">
        <f t="shared" si="3"/>
        <v>5781.360000000001</v>
      </c>
      <c r="K35" s="23">
        <f t="shared" si="4"/>
        <v>3346.4160000000006</v>
      </c>
      <c r="L35" s="14" t="s">
        <v>13</v>
      </c>
      <c r="M35" s="15">
        <v>2.2252747252747254</v>
      </c>
      <c r="N35" s="28">
        <v>0.68</v>
      </c>
      <c r="O35" s="22">
        <f t="shared" si="2"/>
        <v>4423.536</v>
      </c>
    </row>
    <row r="36" spans="1:15" ht="12" customHeight="1">
      <c r="A36" s="40" t="s">
        <v>25</v>
      </c>
      <c r="B36" s="40"/>
      <c r="C36" s="40"/>
      <c r="D36" s="40"/>
      <c r="E36" s="40"/>
      <c r="F36" s="40"/>
      <c r="G36" s="10" t="s">
        <v>37</v>
      </c>
      <c r="H36" s="11">
        <v>0.8379120879120879</v>
      </c>
      <c r="I36" s="13">
        <v>0.47</v>
      </c>
      <c r="J36" s="23">
        <f t="shared" si="3"/>
        <v>3995.94</v>
      </c>
      <c r="K36" s="23">
        <f t="shared" si="4"/>
        <v>2312.964</v>
      </c>
      <c r="L36" s="10" t="s">
        <v>37</v>
      </c>
      <c r="M36" s="11">
        <v>0.8379120879120879</v>
      </c>
      <c r="N36" s="28">
        <v>0.47</v>
      </c>
      <c r="O36" s="22">
        <f t="shared" si="2"/>
        <v>3057.444</v>
      </c>
    </row>
    <row r="37" spans="1:15" ht="12.75" hidden="1">
      <c r="A37" s="40" t="s">
        <v>26</v>
      </c>
      <c r="B37" s="40"/>
      <c r="C37" s="40"/>
      <c r="D37" s="40"/>
      <c r="E37" s="40"/>
      <c r="F37" s="40"/>
      <c r="G37" s="10" t="s">
        <v>37</v>
      </c>
      <c r="H37" s="11">
        <v>0.8379120879120879</v>
      </c>
      <c r="I37" s="13">
        <v>0</v>
      </c>
      <c r="J37" s="23">
        <f t="shared" si="3"/>
        <v>0</v>
      </c>
      <c r="K37" s="23">
        <f t="shared" si="4"/>
        <v>0</v>
      </c>
      <c r="L37" s="10" t="s">
        <v>10</v>
      </c>
      <c r="M37" s="11">
        <v>0.8379120879120879</v>
      </c>
      <c r="N37" s="28">
        <v>0.29</v>
      </c>
      <c r="O37" s="22">
        <f t="shared" si="2"/>
        <v>1886.508</v>
      </c>
    </row>
    <row r="38" spans="1:15" ht="12.75">
      <c r="A38" s="40" t="s">
        <v>27</v>
      </c>
      <c r="B38" s="40"/>
      <c r="C38" s="40"/>
      <c r="D38" s="40"/>
      <c r="E38" s="40"/>
      <c r="F38" s="40"/>
      <c r="G38" s="10" t="s">
        <v>10</v>
      </c>
      <c r="H38" s="11">
        <v>0.8379120879120879</v>
      </c>
      <c r="I38" s="13">
        <v>0.29</v>
      </c>
      <c r="J38" s="23">
        <f t="shared" si="3"/>
        <v>2465.58</v>
      </c>
      <c r="K38" s="23">
        <f t="shared" si="4"/>
        <v>1427.1480000000001</v>
      </c>
      <c r="L38" s="10" t="s">
        <v>10</v>
      </c>
      <c r="M38" s="11">
        <v>0.8379120879120879</v>
      </c>
      <c r="N38" s="28">
        <v>0</v>
      </c>
      <c r="O38" s="22">
        <f t="shared" si="2"/>
        <v>0</v>
      </c>
    </row>
    <row r="39" spans="1:15" ht="12.75">
      <c r="A39" s="40" t="s">
        <v>28</v>
      </c>
      <c r="B39" s="40"/>
      <c r="C39" s="40"/>
      <c r="D39" s="40"/>
      <c r="E39" s="40"/>
      <c r="F39" s="40"/>
      <c r="G39" s="10" t="s">
        <v>10</v>
      </c>
      <c r="H39" s="11">
        <v>0.8379120879120879</v>
      </c>
      <c r="I39" s="13">
        <v>0</v>
      </c>
      <c r="J39" s="23">
        <f t="shared" si="3"/>
        <v>0</v>
      </c>
      <c r="K39" s="23">
        <f t="shared" si="4"/>
        <v>0</v>
      </c>
      <c r="L39" s="10" t="s">
        <v>10</v>
      </c>
      <c r="M39" s="11">
        <v>0.8379120879120879</v>
      </c>
      <c r="N39" s="28">
        <v>0</v>
      </c>
      <c r="O39" s="22">
        <f t="shared" si="2"/>
        <v>0</v>
      </c>
    </row>
    <row r="40" spans="1:15" ht="12.75">
      <c r="A40" s="40" t="s">
        <v>29</v>
      </c>
      <c r="B40" s="40"/>
      <c r="C40" s="40"/>
      <c r="D40" s="40"/>
      <c r="E40" s="40"/>
      <c r="F40" s="40"/>
      <c r="G40" s="10" t="s">
        <v>10</v>
      </c>
      <c r="H40" s="11">
        <v>0.8379120879120879</v>
      </c>
      <c r="I40" s="13">
        <v>0</v>
      </c>
      <c r="J40" s="23">
        <f t="shared" si="3"/>
        <v>0</v>
      </c>
      <c r="K40" s="23">
        <f t="shared" si="4"/>
        <v>0</v>
      </c>
      <c r="L40" s="12"/>
      <c r="M40" s="11">
        <v>0.8379120879120879</v>
      </c>
      <c r="N40" s="28">
        <v>0</v>
      </c>
      <c r="O40" s="22">
        <f t="shared" si="2"/>
        <v>0</v>
      </c>
    </row>
    <row r="41" spans="1:15" ht="12.75">
      <c r="A41" s="31" t="s">
        <v>30</v>
      </c>
      <c r="B41" s="31"/>
      <c r="C41" s="31"/>
      <c r="D41" s="31"/>
      <c r="E41" s="31"/>
      <c r="F41" s="31"/>
      <c r="G41" s="12"/>
      <c r="H41" s="7">
        <f>SUM(H42:H44)</f>
        <v>114.22570239999999</v>
      </c>
      <c r="I41" s="7">
        <v>0.62</v>
      </c>
      <c r="J41" s="24">
        <f>I41*J43*$B$49</f>
        <v>5271.24</v>
      </c>
      <c r="K41" s="24">
        <f t="shared" si="4"/>
        <v>3051.1440000000002</v>
      </c>
      <c r="L41" s="16"/>
      <c r="M41" s="7">
        <f>SUM(M42:M44)</f>
        <v>114.22570239999999</v>
      </c>
      <c r="N41" s="29">
        <v>0.62</v>
      </c>
      <c r="O41" s="24">
        <f t="shared" si="2"/>
        <v>4033.224</v>
      </c>
    </row>
    <row r="42" spans="1:16" ht="12.75">
      <c r="A42" s="46" t="s">
        <v>14</v>
      </c>
      <c r="B42" s="46"/>
      <c r="C42" s="46"/>
      <c r="D42" s="46"/>
      <c r="E42" s="46"/>
      <c r="F42" s="46"/>
      <c r="G42" s="16"/>
      <c r="H42" s="17">
        <f>H33+H28+H19+H14</f>
        <v>99.99999999999999</v>
      </c>
      <c r="I42" s="7"/>
      <c r="J42" s="21">
        <f>J33+J28+J19+J14+J41</f>
        <v>118007.76000000001</v>
      </c>
      <c r="K42" s="21">
        <f>K33+K28+K19+K14+K41</f>
        <v>68306.25600000001</v>
      </c>
      <c r="L42" s="16"/>
      <c r="M42" s="17">
        <f>M33+M28+M19+M14</f>
        <v>99.99999999999999</v>
      </c>
      <c r="N42" s="30"/>
      <c r="O42" s="21">
        <f>O33+O28+O19+O14+O41</f>
        <v>92699.1</v>
      </c>
      <c r="P42" s="1">
        <f>(J42+K42+O42)/12*0.05</f>
        <v>1162.5546500000003</v>
      </c>
    </row>
    <row r="43" spans="1:15" ht="12.75">
      <c r="A43" s="46" t="s">
        <v>15</v>
      </c>
      <c r="B43" s="46"/>
      <c r="C43" s="46"/>
      <c r="D43" s="46"/>
      <c r="E43" s="46"/>
      <c r="F43" s="46"/>
      <c r="G43" s="16"/>
      <c r="H43" s="16"/>
      <c r="I43" s="16"/>
      <c r="J43" s="21">
        <v>708.5</v>
      </c>
      <c r="K43" s="21">
        <v>410.1</v>
      </c>
      <c r="L43" s="18"/>
      <c r="M43" s="16"/>
      <c r="N43" s="25"/>
      <c r="O43" s="21">
        <v>542.1</v>
      </c>
    </row>
    <row r="44" spans="1:15" s="19" customFormat="1" ht="25.5" customHeight="1">
      <c r="A44" s="47" t="s">
        <v>31</v>
      </c>
      <c r="B44" s="47"/>
      <c r="C44" s="47"/>
      <c r="D44" s="47"/>
      <c r="E44" s="47"/>
      <c r="F44" s="47"/>
      <c r="G44" s="18"/>
      <c r="H44" s="18">
        <f>7.28*1.416*1.2*1.15</f>
        <v>14.225702399999998</v>
      </c>
      <c r="I44" s="18">
        <f>I19+I28+I33+I41</f>
        <v>13.879999999999999</v>
      </c>
      <c r="J44" s="25">
        <f>J42/12/J43</f>
        <v>13.880000000000003</v>
      </c>
      <c r="K44" s="25">
        <f>K42/12/K43</f>
        <v>13.880000000000003</v>
      </c>
      <c r="L44" s="18"/>
      <c r="M44" s="18">
        <f>7.28*1.416*1.2*1.15</f>
        <v>14.225702399999998</v>
      </c>
      <c r="N44" s="18">
        <f>N19+N28+N33+N41</f>
        <v>14.249999999999998</v>
      </c>
      <c r="O44" s="25">
        <f>O42/12/O43</f>
        <v>14.25</v>
      </c>
    </row>
    <row r="46" ht="12.75" customHeight="1" hidden="1"/>
    <row r="49" spans="1:2" ht="12.75">
      <c r="A49" s="1" t="s">
        <v>32</v>
      </c>
      <c r="B49" s="1">
        <v>12</v>
      </c>
    </row>
  </sheetData>
  <sheetProtection/>
  <mergeCells count="42">
    <mergeCell ref="L12:O12"/>
    <mergeCell ref="R3:T3"/>
    <mergeCell ref="A39:F39"/>
    <mergeCell ref="A40:F40"/>
    <mergeCell ref="A41:F41"/>
    <mergeCell ref="A42:F42"/>
    <mergeCell ref="A37:F37"/>
    <mergeCell ref="A38:F38"/>
    <mergeCell ref="A31:F31"/>
    <mergeCell ref="A32:F32"/>
    <mergeCell ref="A43:F43"/>
    <mergeCell ref="A27:F27"/>
    <mergeCell ref="A28:F28"/>
    <mergeCell ref="A29:F29"/>
    <mergeCell ref="A30:F30"/>
    <mergeCell ref="A44:F44"/>
    <mergeCell ref="A33:F33"/>
    <mergeCell ref="A34:F34"/>
    <mergeCell ref="A35:F35"/>
    <mergeCell ref="A36:F36"/>
    <mergeCell ref="A21:F21"/>
    <mergeCell ref="A22:F22"/>
    <mergeCell ref="A23:F23"/>
    <mergeCell ref="A24:F24"/>
    <mergeCell ref="A25:F25"/>
    <mergeCell ref="A26:F26"/>
    <mergeCell ref="A15:F15"/>
    <mergeCell ref="A16:F16"/>
    <mergeCell ref="A17:F17"/>
    <mergeCell ref="A18:F18"/>
    <mergeCell ref="A19:F19"/>
    <mergeCell ref="A20:F20"/>
    <mergeCell ref="A14:F14"/>
    <mergeCell ref="A5:I5"/>
    <mergeCell ref="A6:I6"/>
    <mergeCell ref="A7:I7"/>
    <mergeCell ref="A8:I8"/>
    <mergeCell ref="A11:F13"/>
    <mergeCell ref="G11:K11"/>
    <mergeCell ref="G12:K12"/>
    <mergeCell ref="R1:T1"/>
    <mergeCell ref="R2:T2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Александровна Шевченко</cp:lastModifiedBy>
  <cp:lastPrinted>2013-09-20T13:37:00Z</cp:lastPrinted>
  <dcterms:modified xsi:type="dcterms:W3CDTF">2013-09-20T13:38:52Z</dcterms:modified>
  <cp:category/>
  <cp:version/>
  <cp:contentType/>
  <cp:contentStatus/>
</cp:coreProperties>
</file>